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gnitude18.sharepoint.com/sites/Clients/Documents partages/ANDROS/TEAM ANDROS SPORT/ANDROS &amp; HYDRATIS/2- 💧 Hydratis/00_ Bdc Hydratis/Meteo des plages/"/>
    </mc:Choice>
  </mc:AlternateContent>
  <xr:revisionPtr revIDLastSave="0" documentId="8_{8335E228-01B4-4CCB-B4CF-7040DEB803C7}" xr6:coauthVersionLast="47" xr6:coauthVersionMax="47" xr10:uidLastSave="{00000000-0000-0000-0000-000000000000}"/>
  <bookViews>
    <workbookView xWindow="-120" yWindow="-120" windowWidth="29040" windowHeight="15720" xr2:uid="{F4D7085F-BCE1-4B33-90A3-8C943F345CF4}"/>
  </bookViews>
  <sheets>
    <sheet name="BON DE CDE INTERSPORT" sheetId="3" r:id="rId1"/>
  </sheets>
  <definedNames>
    <definedName name="_xlnm._FilterDatabase" localSheetId="0" hidden="1">'BON DE CDE INTERSPORT'!#REF!</definedName>
    <definedName name="_xlnm.Print_Area" localSheetId="0">'BON DE CDE INTERSPORT'!$B$1:$N$40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D35" i="3"/>
  <c r="D36" i="3" s="1"/>
  <c r="D38" i="3" s="1"/>
  <c r="E22" i="3"/>
  <c r="H12" i="3"/>
  <c r="J12" i="3" s="1"/>
  <c r="E12" i="3"/>
  <c r="H15" i="3"/>
  <c r="J15" i="3" s="1"/>
  <c r="N15" i="3" s="1"/>
  <c r="E15" i="3"/>
  <c r="M12" i="3" l="1"/>
  <c r="N12" i="3"/>
  <c r="K12" i="3"/>
  <c r="K15" i="3"/>
  <c r="M15" i="3"/>
  <c r="E26" i="3"/>
  <c r="E10" i="3"/>
  <c r="E11" i="3"/>
  <c r="E13" i="3"/>
  <c r="E14" i="3"/>
  <c r="E16" i="3"/>
  <c r="E17" i="3"/>
  <c r="E18" i="3"/>
  <c r="E19" i="3"/>
  <c r="E20" i="3"/>
  <c r="E21" i="3"/>
  <c r="E25" i="3"/>
  <c r="E27" i="3"/>
  <c r="E28" i="3"/>
  <c r="E29" i="3"/>
  <c r="E30" i="3"/>
  <c r="E31" i="3"/>
  <c r="E32" i="3"/>
  <c r="I35" i="3" l="1"/>
  <c r="H13" i="3"/>
  <c r="J13" i="3" s="1"/>
  <c r="N13" i="3" s="1"/>
  <c r="H14" i="3"/>
  <c r="J14" i="3" s="1"/>
  <c r="N14" i="3" s="1"/>
  <c r="H32" i="3"/>
  <c r="J32" i="3" s="1"/>
  <c r="H31" i="3"/>
  <c r="J31" i="3" s="1"/>
  <c r="H30" i="3"/>
  <c r="J30" i="3" s="1"/>
  <c r="H29" i="3"/>
  <c r="J29" i="3" s="1"/>
  <c r="H28" i="3"/>
  <c r="J28" i="3" s="1"/>
  <c r="H27" i="3"/>
  <c r="J27" i="3" s="1"/>
  <c r="H26" i="3"/>
  <c r="J26" i="3" s="1"/>
  <c r="H21" i="3"/>
  <c r="J21" i="3" s="1"/>
  <c r="N21" i="3" s="1"/>
  <c r="H25" i="3"/>
  <c r="J25" i="3" s="1"/>
  <c r="H22" i="3"/>
  <c r="J22" i="3" s="1"/>
  <c r="K22" i="3" s="1"/>
  <c r="M13" i="3" l="1"/>
  <c r="K13" i="3"/>
  <c r="M14" i="3"/>
  <c r="K14" i="3"/>
  <c r="K32" i="3"/>
  <c r="M32" i="3"/>
  <c r="N32" i="3"/>
  <c r="M31" i="3"/>
  <c r="N31" i="3"/>
  <c r="K31" i="3"/>
  <c r="K30" i="3"/>
  <c r="M30" i="3"/>
  <c r="N30" i="3"/>
  <c r="N29" i="3"/>
  <c r="M29" i="3"/>
  <c r="K29" i="3"/>
  <c r="M28" i="3"/>
  <c r="N28" i="3"/>
  <c r="K28" i="3"/>
  <c r="N27" i="3"/>
  <c r="M27" i="3"/>
  <c r="K27" i="3"/>
  <c r="N26" i="3"/>
  <c r="K26" i="3"/>
  <c r="M26" i="3"/>
  <c r="M21" i="3"/>
  <c r="K21" i="3"/>
  <c r="M25" i="3"/>
  <c r="K25" i="3"/>
  <c r="N25" i="3"/>
  <c r="N22" i="3"/>
  <c r="M22" i="3"/>
  <c r="H10" i="3"/>
  <c r="H11" i="3"/>
  <c r="H16" i="3"/>
  <c r="J16" i="3" s="1"/>
  <c r="N16" i="3" s="1"/>
  <c r="H17" i="3"/>
  <c r="J17" i="3" s="1"/>
  <c r="N17" i="3" s="1"/>
  <c r="H18" i="3"/>
  <c r="J18" i="3" s="1"/>
  <c r="N18" i="3" s="1"/>
  <c r="H19" i="3"/>
  <c r="J19" i="3" s="1"/>
  <c r="N19" i="3" s="1"/>
  <c r="H20" i="3"/>
  <c r="H9" i="3"/>
  <c r="I37" i="3" l="1"/>
  <c r="N37" i="3" s="1"/>
  <c r="J9" i="3"/>
  <c r="M9" i="3" s="1"/>
  <c r="M19" i="3"/>
  <c r="M18" i="3"/>
  <c r="M17" i="3"/>
  <c r="M16" i="3"/>
  <c r="K17" i="3"/>
  <c r="K19" i="3"/>
  <c r="K18" i="3"/>
  <c r="J20" i="3"/>
  <c r="K16" i="3"/>
  <c r="J11" i="3"/>
  <c r="M20" i="3" l="1"/>
  <c r="N20" i="3"/>
  <c r="M11" i="3"/>
  <c r="N11" i="3"/>
  <c r="J10" i="3"/>
  <c r="N10" i="3" s="1"/>
  <c r="K9" i="3"/>
  <c r="N9" i="3"/>
  <c r="K20" i="3"/>
  <c r="K11" i="3"/>
  <c r="K10" i="3" l="1"/>
  <c r="D37" i="3" s="1"/>
  <c r="D39" i="3" s="1"/>
  <c r="M10" i="3"/>
  <c r="N35" i="3" l="1"/>
  <c r="N36" i="3"/>
  <c r="N38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</futureMetadata>
  <valueMetadata count="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</valueMetadata>
</metadata>
</file>

<file path=xl/sharedStrings.xml><?xml version="1.0" encoding="utf-8"?>
<sst xmlns="http://schemas.openxmlformats.org/spreadsheetml/2006/main" count="81" uniqueCount="75">
  <si>
    <t>PMC TTC</t>
  </si>
  <si>
    <t>MARGE</t>
  </si>
  <si>
    <t>TARIF HT NET</t>
  </si>
  <si>
    <t>TARIFS 2026</t>
  </si>
  <si>
    <t>FRUITS DES BOIS</t>
  </si>
  <si>
    <t>CITRON FLEURS DE SUREAU</t>
  </si>
  <si>
    <t>ANANAS</t>
  </si>
  <si>
    <t>KIWI</t>
  </si>
  <si>
    <t>COCO</t>
  </si>
  <si>
    <t>CITRONNELLE GINGEMBRE</t>
  </si>
  <si>
    <t>PASTEQUE</t>
  </si>
  <si>
    <t>NEUTRE</t>
  </si>
  <si>
    <t>POMME CANNELLE</t>
  </si>
  <si>
    <t>PÊCHE</t>
  </si>
  <si>
    <t>TVA 5,5%</t>
  </si>
  <si>
    <t>COEFF</t>
  </si>
  <si>
    <t>MIEL CITRON</t>
  </si>
  <si>
    <t>BASE HT</t>
  </si>
  <si>
    <t xml:space="preserve">REMISE </t>
  </si>
  <si>
    <t>TOTAL HT</t>
  </si>
  <si>
    <t>NB DISPLAY</t>
  </si>
  <si>
    <t>QUANTITES</t>
  </si>
  <si>
    <t>TARIF HT NET NET</t>
  </si>
  <si>
    <t>Par tube</t>
  </si>
  <si>
    <t>DISPLAY DE 20 TUBES LIVRÉ PRÉREMPLI</t>
  </si>
  <si>
    <t>GOURDE ISOTHERME BLEU</t>
  </si>
  <si>
    <t>GOURDE ISOTHERME NOIRE</t>
  </si>
  <si>
    <t>GOURDE ISOTHERME VERTE</t>
  </si>
  <si>
    <t>GOURDE ISOTHERME JAUNE</t>
  </si>
  <si>
    <t>GOURDE ISOTHERME ROUGE</t>
  </si>
  <si>
    <t>GOURDE ISOTHERME ROSE PASTEL</t>
  </si>
  <si>
    <t>GOURDE ISOTHERME BLANCHE</t>
  </si>
  <si>
    <t>GOURDE ISOTHERME NOIR CHROMÉ</t>
  </si>
  <si>
    <t>TVA 20%</t>
  </si>
  <si>
    <t>MENTHE</t>
  </si>
  <si>
    <t>DONT GRATUIT</t>
  </si>
  <si>
    <t>REMISE ITS</t>
  </si>
  <si>
    <t>DETAIL CMD GOURDES</t>
  </si>
  <si>
    <t>SOUS TOTAL HT</t>
  </si>
  <si>
    <t>REMISE DISPLAY GRATUIT</t>
  </si>
  <si>
    <t>TT ligne</t>
  </si>
  <si>
    <t>NB DE GOURDES</t>
  </si>
  <si>
    <t>MANGUE PASSION</t>
  </si>
  <si>
    <t>GOURDE PCB UNITAIRE</t>
  </si>
  <si>
    <t>NB TOTAL DE TUBES</t>
  </si>
  <si>
    <t>DETAIL CMD DISPLAY 8 TUBES</t>
  </si>
  <si>
    <t>NB
TUBES</t>
  </si>
  <si>
    <t>EAN</t>
  </si>
  <si>
    <t>REF PRODUITS</t>
  </si>
  <si>
    <t>TU_PEC_8</t>
  </si>
  <si>
    <t>TU_FDB_8</t>
  </si>
  <si>
    <t>TU_CIT_8</t>
  </si>
  <si>
    <t>TU_20_MANGPA_8</t>
  </si>
  <si>
    <t>TU_PASTQ_8</t>
  </si>
  <si>
    <t>TU_NEUT_8</t>
  </si>
  <si>
    <t>TU_20_MENTHE_8</t>
  </si>
  <si>
    <t>TU_20_ANANAS_8</t>
  </si>
  <si>
    <t>TU_20_KIWI_8</t>
  </si>
  <si>
    <t>TU_COCO_8</t>
  </si>
  <si>
    <t>TU_GIN_8</t>
  </si>
  <si>
    <t>TU_MIEL20_8</t>
  </si>
  <si>
    <t>TU_POMCAN_8</t>
  </si>
  <si>
    <t>PACK20_TU_MIX</t>
  </si>
  <si>
    <t>REF</t>
  </si>
  <si>
    <t>GOU_BL500</t>
  </si>
  <si>
    <t>GOU_VR500</t>
  </si>
  <si>
    <t>GOU_NR500</t>
  </si>
  <si>
    <t>GOU_JN500</t>
  </si>
  <si>
    <t>GOU_RG500</t>
  </si>
  <si>
    <t>GOU_NRMET500</t>
  </si>
  <si>
    <t>GOU_ROSE500</t>
  </si>
  <si>
    <t>GOU_BC500</t>
  </si>
  <si>
    <t>TOTAL TTC</t>
  </si>
  <si>
    <t>TOTAL GLOBAL</t>
  </si>
  <si>
    <t>PCB TUBES DISPLAY DE 8 
GOURDE VENDUE À L’UNITÉ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</si>
</sst>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0\ &quot;€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egoe UI"/>
      <family val="2"/>
    </font>
    <font>
      <b/>
      <i/>
      <sz val="12"/>
      <name val="Segoe UI"/>
      <family val="2"/>
    </font>
    <font>
      <b/>
      <sz val="12"/>
      <color theme="1"/>
      <name val="Segoe UI"/>
      <family val="2"/>
    </font>
    <font>
      <b/>
      <i/>
      <sz val="12"/>
      <color theme="4"/>
      <name val="Segoe UI"/>
      <family val="2"/>
    </font>
    <font>
      <b/>
      <sz val="12"/>
      <color theme="0"/>
      <name val="Segoe UI"/>
      <family val="2"/>
    </font>
    <font>
      <sz val="16"/>
      <color theme="1"/>
      <name val="Calibri"/>
      <family val="2"/>
      <scheme val="minor"/>
    </font>
    <font>
      <b/>
      <sz val="16"/>
      <color rgb="FF10069F"/>
      <name val="Segoe UI Black"/>
      <family val="2"/>
    </font>
    <font>
      <sz val="16"/>
      <color theme="5" tint="-0.249977111117893"/>
      <name val="Segoe UI Black"/>
      <family val="2"/>
    </font>
    <font>
      <b/>
      <i/>
      <sz val="12"/>
      <color theme="5" tint="-0.249977111117893"/>
      <name val="Segoe UI"/>
      <family val="2"/>
    </font>
    <font>
      <b/>
      <sz val="12"/>
      <color theme="5" tint="-0.249977111117893"/>
      <name val="Segoe UI"/>
      <family val="2"/>
    </font>
    <font>
      <b/>
      <sz val="16"/>
      <color theme="1"/>
      <name val="Calibri"/>
      <family val="2"/>
      <scheme val="minor"/>
    </font>
    <font>
      <sz val="18"/>
      <color theme="1"/>
      <name val="Gibson"/>
    </font>
    <font>
      <b/>
      <sz val="14"/>
      <color theme="1"/>
      <name val="Bahnschrift"/>
      <family val="2"/>
    </font>
    <font>
      <b/>
      <sz val="14"/>
      <color theme="1"/>
      <name val="Gibson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6C1A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15E2D"/>
        <bgColor indexed="64"/>
      </patternFill>
    </fill>
    <fill>
      <patternFill patternType="solid">
        <fgColor rgb="FFFAF6DA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10069F"/>
      </right>
      <top/>
      <bottom/>
      <diagonal/>
    </border>
    <border>
      <left style="medium">
        <color rgb="FF10069F"/>
      </left>
      <right/>
      <top/>
      <bottom/>
      <diagonal/>
    </border>
    <border>
      <left style="medium">
        <color rgb="FF10069F"/>
      </left>
      <right/>
      <top style="medium">
        <color indexed="64"/>
      </top>
      <bottom style="thin">
        <color indexed="64"/>
      </bottom>
      <diagonal/>
    </border>
    <border>
      <left style="medium">
        <color rgb="FF10069F"/>
      </left>
      <right/>
      <top style="thin">
        <color indexed="64"/>
      </top>
      <bottom style="thin">
        <color indexed="64"/>
      </bottom>
      <diagonal/>
    </border>
    <border>
      <left style="medium">
        <color rgb="FF10069F"/>
      </left>
      <right/>
      <top/>
      <bottom style="medium">
        <color rgb="FF10069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10069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10069F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rgb="FF10069F"/>
      </top>
      <bottom style="medium">
        <color indexed="64"/>
      </bottom>
      <diagonal/>
    </border>
    <border>
      <left/>
      <right style="medium">
        <color rgb="FF10069F"/>
      </right>
      <top style="medium">
        <color indexed="64"/>
      </top>
      <bottom/>
      <diagonal/>
    </border>
    <border>
      <left/>
      <right style="medium">
        <color rgb="FF10069F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10069F"/>
      </top>
      <bottom/>
      <diagonal/>
    </border>
    <border>
      <left/>
      <right/>
      <top style="medium">
        <color rgb="FF10069F"/>
      </top>
      <bottom/>
      <diagonal/>
    </border>
    <border>
      <left style="medium">
        <color indexed="64"/>
      </left>
      <right/>
      <top style="medium">
        <color rgb="FF10069F"/>
      </top>
      <bottom/>
      <diagonal/>
    </border>
    <border>
      <left/>
      <right style="medium">
        <color rgb="FF10069F"/>
      </right>
      <top style="medium">
        <color rgb="FF10069F"/>
      </top>
      <bottom/>
      <diagonal/>
    </border>
    <border>
      <left style="medium">
        <color rgb="FF10069F"/>
      </left>
      <right/>
      <top style="medium">
        <color rgb="FF10069F"/>
      </top>
      <bottom/>
      <diagonal/>
    </border>
    <border>
      <left/>
      <right style="medium">
        <color rgb="FF10069F"/>
      </right>
      <top style="medium">
        <color indexed="64"/>
      </top>
      <bottom style="thin">
        <color indexed="64"/>
      </bottom>
      <diagonal/>
    </border>
    <border>
      <left/>
      <right style="medium">
        <color rgb="FF10069F"/>
      </right>
      <top style="thin">
        <color indexed="64"/>
      </top>
      <bottom style="thin">
        <color indexed="64"/>
      </bottom>
      <diagonal/>
    </border>
    <border>
      <left/>
      <right style="medium">
        <color rgb="FF10069F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10069F"/>
      </right>
      <top/>
      <bottom style="thin">
        <color indexed="64"/>
      </bottom>
      <diagonal/>
    </border>
    <border>
      <left style="medium">
        <color rgb="FF10069F"/>
      </left>
      <right/>
      <top style="medium">
        <color rgb="FF10069F"/>
      </top>
      <bottom style="thin">
        <color indexed="64"/>
      </bottom>
      <diagonal/>
    </border>
    <border>
      <left/>
      <right/>
      <top style="medium">
        <color rgb="FF10069F"/>
      </top>
      <bottom style="thin">
        <color indexed="64"/>
      </bottom>
      <diagonal/>
    </border>
    <border>
      <left/>
      <right style="medium">
        <color rgb="FF10069F"/>
      </right>
      <top style="medium">
        <color rgb="FF10069F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10069F"/>
      </bottom>
      <diagonal/>
    </border>
    <border>
      <left style="medium">
        <color indexed="64"/>
      </left>
      <right/>
      <top style="thin">
        <color indexed="64"/>
      </top>
      <bottom style="medium">
        <color rgb="FF10069F"/>
      </bottom>
      <diagonal/>
    </border>
    <border>
      <left/>
      <right style="medium">
        <color indexed="64"/>
      </right>
      <top style="thin">
        <color indexed="64"/>
      </top>
      <bottom style="medium">
        <color rgb="FF10069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10069F"/>
      </bottom>
      <diagonal/>
    </border>
    <border>
      <left/>
      <right style="medium">
        <color rgb="FF10069F"/>
      </right>
      <top style="thin">
        <color indexed="64"/>
      </top>
      <bottom style="medium">
        <color rgb="FF10069F"/>
      </bottom>
      <diagonal/>
    </border>
    <border>
      <left style="medium">
        <color rgb="FF10069F"/>
      </left>
      <right/>
      <top style="thin">
        <color indexed="64"/>
      </top>
      <bottom style="medium">
        <color rgb="FF10069F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5">
    <xf numFmtId="0" fontId="0" fillId="0" borderId="0" xfId="0"/>
    <xf numFmtId="165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2" borderId="0" xfId="0" applyFill="1"/>
    <xf numFmtId="9" fontId="4" fillId="6" borderId="0" xfId="2" applyFont="1" applyFill="1" applyBorder="1" applyAlignment="1" applyProtection="1">
      <alignment horizontal="center" vertical="center" wrapText="1"/>
    </xf>
    <xf numFmtId="165" fontId="4" fillId="9" borderId="0" xfId="2" applyNumberFormat="1" applyFont="1" applyFill="1" applyBorder="1" applyAlignment="1" applyProtection="1">
      <alignment horizontal="center" vertical="center" wrapText="1"/>
    </xf>
    <xf numFmtId="9" fontId="4" fillId="12" borderId="0" xfId="2" applyFont="1" applyFill="1" applyBorder="1" applyAlignment="1" applyProtection="1">
      <alignment horizontal="center" vertical="center" wrapText="1"/>
    </xf>
    <xf numFmtId="165" fontId="8" fillId="10" borderId="0" xfId="2" applyNumberFormat="1" applyFont="1" applyFill="1" applyBorder="1" applyAlignment="1" applyProtection="1">
      <alignment horizontal="center" vertical="center" wrapText="1"/>
    </xf>
    <xf numFmtId="8" fontId="5" fillId="8" borderId="20" xfId="1" applyNumberFormat="1" applyFont="1" applyFill="1" applyBorder="1" applyAlignment="1" applyProtection="1">
      <alignment horizontal="center" vertical="center"/>
    </xf>
    <xf numFmtId="10" fontId="4" fillId="6" borderId="22" xfId="2" applyNumberFormat="1" applyFont="1" applyFill="1" applyBorder="1" applyAlignment="1" applyProtection="1">
      <alignment horizontal="center" vertical="center"/>
    </xf>
    <xf numFmtId="164" fontId="4" fillId="9" borderId="22" xfId="2" applyNumberFormat="1" applyFont="1" applyFill="1" applyBorder="1" applyAlignment="1" applyProtection="1">
      <alignment horizontal="center" vertical="center"/>
    </xf>
    <xf numFmtId="10" fontId="4" fillId="12" borderId="22" xfId="2" applyNumberFormat="1" applyFont="1" applyFill="1" applyBorder="1" applyAlignment="1" applyProtection="1">
      <alignment horizontal="center" vertical="center"/>
    </xf>
    <xf numFmtId="164" fontId="8" fillId="10" borderId="22" xfId="2" applyNumberFormat="1" applyFont="1" applyFill="1" applyBorder="1" applyAlignment="1" applyProtection="1">
      <alignment horizontal="center" vertical="center"/>
    </xf>
    <xf numFmtId="8" fontId="5" fillId="8" borderId="3" xfId="1" applyNumberFormat="1" applyFont="1" applyFill="1" applyBorder="1" applyAlignment="1" applyProtection="1">
      <alignment horizontal="center" vertical="center"/>
    </xf>
    <xf numFmtId="10" fontId="4" fillId="6" borderId="3" xfId="2" applyNumberFormat="1" applyFont="1" applyFill="1" applyBorder="1" applyAlignment="1" applyProtection="1">
      <alignment horizontal="center" vertical="center"/>
    </xf>
    <xf numFmtId="164" fontId="4" fillId="9" borderId="3" xfId="2" applyNumberFormat="1" applyFont="1" applyFill="1" applyBorder="1" applyAlignment="1" applyProtection="1">
      <alignment horizontal="center" vertical="center"/>
    </xf>
    <xf numFmtId="10" fontId="4" fillId="12" borderId="3" xfId="2" applyNumberFormat="1" applyFont="1" applyFill="1" applyBorder="1" applyAlignment="1" applyProtection="1">
      <alignment horizontal="center" vertical="center"/>
    </xf>
    <xf numFmtId="164" fontId="8" fillId="10" borderId="3" xfId="2" applyNumberFormat="1" applyFont="1" applyFill="1" applyBorder="1" applyAlignment="1" applyProtection="1">
      <alignment horizontal="center" vertical="center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1" fontId="5" fillId="3" borderId="24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165" fontId="6" fillId="11" borderId="27" xfId="2" applyNumberFormat="1" applyFont="1" applyFill="1" applyBorder="1" applyAlignment="1" applyProtection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" fontId="5" fillId="4" borderId="31" xfId="0" applyNumberFormat="1" applyFont="1" applyFill="1" applyBorder="1" applyAlignment="1">
      <alignment horizontal="center" vertical="center"/>
    </xf>
    <xf numFmtId="164" fontId="6" fillId="11" borderId="28" xfId="2" applyNumberFormat="1" applyFont="1" applyFill="1" applyBorder="1" applyAlignment="1" applyProtection="1">
      <alignment horizontal="center" vertical="center"/>
    </xf>
    <xf numFmtId="164" fontId="7" fillId="5" borderId="20" xfId="1" applyNumberFormat="1" applyFont="1" applyFill="1" applyBorder="1" applyAlignment="1" applyProtection="1">
      <alignment horizontal="center" vertical="center"/>
    </xf>
    <xf numFmtId="9" fontId="5" fillId="5" borderId="22" xfId="2" applyFont="1" applyFill="1" applyBorder="1" applyAlignment="1" applyProtection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64" fontId="6" fillId="11" borderId="23" xfId="2" applyNumberFormat="1" applyFont="1" applyFill="1" applyBorder="1" applyAlignment="1" applyProtection="1">
      <alignment horizontal="center" vertical="center"/>
    </xf>
    <xf numFmtId="164" fontId="7" fillId="5" borderId="19" xfId="1" applyNumberFormat="1" applyFont="1" applyFill="1" applyBorder="1" applyAlignment="1" applyProtection="1">
      <alignment horizontal="center" vertical="center"/>
    </xf>
    <xf numFmtId="9" fontId="5" fillId="5" borderId="0" xfId="2" applyFont="1" applyFill="1" applyBorder="1" applyAlignment="1" applyProtection="1">
      <alignment horizontal="center" vertical="center"/>
    </xf>
    <xf numFmtId="9" fontId="5" fillId="5" borderId="3" xfId="2" applyFont="1" applyFill="1" applyBorder="1" applyAlignment="1" applyProtection="1">
      <alignment horizontal="center" vertical="center"/>
    </xf>
    <xf numFmtId="9" fontId="5" fillId="5" borderId="18" xfId="2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 applyProtection="1">
      <alignment horizontal="center" vertical="center"/>
      <protection locked="0"/>
    </xf>
    <xf numFmtId="8" fontId="5" fillId="2" borderId="0" xfId="1" applyNumberFormat="1" applyFont="1" applyFill="1" applyBorder="1" applyAlignment="1" applyProtection="1">
      <alignment horizontal="center" vertical="center"/>
    </xf>
    <xf numFmtId="10" fontId="4" fillId="2" borderId="0" xfId="2" applyNumberFormat="1" applyFont="1" applyFill="1" applyBorder="1" applyAlignment="1" applyProtection="1">
      <alignment horizontal="center" vertical="center"/>
    </xf>
    <xf numFmtId="164" fontId="4" fillId="2" borderId="0" xfId="2" applyNumberFormat="1" applyFont="1" applyFill="1" applyBorder="1" applyAlignment="1" applyProtection="1">
      <alignment horizontal="center" vertical="center"/>
    </xf>
    <xf numFmtId="164" fontId="8" fillId="2" borderId="0" xfId="2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164" fontId="7" fillId="2" borderId="0" xfId="1" applyNumberFormat="1" applyFont="1" applyFill="1" applyBorder="1" applyAlignment="1" applyProtection="1">
      <alignment horizontal="center" vertical="center"/>
    </xf>
    <xf numFmtId="9" fontId="5" fillId="2" borderId="0" xfId="2" applyFont="1" applyFill="1" applyBorder="1" applyAlignment="1" applyProtection="1">
      <alignment horizontal="center" vertical="center"/>
    </xf>
    <xf numFmtId="2" fontId="5" fillId="2" borderId="0" xfId="2" applyNumberFormat="1" applyFont="1" applyFill="1" applyBorder="1" applyAlignment="1" applyProtection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0" fontId="0" fillId="0" borderId="15" xfId="0" applyBorder="1"/>
    <xf numFmtId="0" fontId="10" fillId="2" borderId="26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2" fontId="5" fillId="5" borderId="41" xfId="2" applyNumberFormat="1" applyFont="1" applyFill="1" applyBorder="1" applyAlignment="1" applyProtection="1">
      <alignment horizontal="center" vertical="center"/>
    </xf>
    <xf numFmtId="2" fontId="5" fillId="5" borderId="42" xfId="2" applyNumberFormat="1" applyFont="1" applyFill="1" applyBorder="1" applyAlignment="1" applyProtection="1">
      <alignment horizontal="center" vertical="center"/>
    </xf>
    <xf numFmtId="2" fontId="5" fillId="5" borderId="12" xfId="2" applyNumberFormat="1" applyFont="1" applyFill="1" applyBorder="1" applyAlignment="1" applyProtection="1">
      <alignment horizontal="center" vertical="center"/>
    </xf>
    <xf numFmtId="2" fontId="5" fillId="5" borderId="43" xfId="2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top"/>
      <protection locked="0"/>
    </xf>
    <xf numFmtId="0" fontId="19" fillId="0" borderId="0" xfId="0" applyFont="1"/>
    <xf numFmtId="164" fontId="16" fillId="2" borderId="0" xfId="0" applyNumberFormat="1" applyFont="1" applyFill="1" applyAlignment="1">
      <alignment vertical="center"/>
    </xf>
    <xf numFmtId="0" fontId="0" fillId="0" borderId="4" xfId="0" applyBorder="1"/>
    <xf numFmtId="1" fontId="16" fillId="6" borderId="6" xfId="0" applyNumberFormat="1" applyFont="1" applyFill="1" applyBorder="1" applyAlignment="1">
      <alignment vertical="center"/>
    </xf>
    <xf numFmtId="0" fontId="16" fillId="6" borderId="6" xfId="0" applyFont="1" applyFill="1" applyBorder="1" applyAlignment="1">
      <alignment vertical="top"/>
    </xf>
    <xf numFmtId="164" fontId="16" fillId="7" borderId="6" xfId="0" applyNumberFormat="1" applyFont="1" applyFill="1" applyBorder="1" applyAlignment="1">
      <alignment vertical="center"/>
    </xf>
    <xf numFmtId="164" fontId="16" fillId="7" borderId="9" xfId="0" applyNumberFormat="1" applyFont="1" applyFill="1" applyBorder="1" applyAlignment="1">
      <alignment vertical="center"/>
    </xf>
    <xf numFmtId="164" fontId="16" fillId="7" borderId="6" xfId="0" applyNumberFormat="1" applyFont="1" applyFill="1" applyBorder="1" applyAlignment="1">
      <alignment horizontal="right" vertical="top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8" fontId="5" fillId="8" borderId="26" xfId="1" applyNumberFormat="1" applyFont="1" applyFill="1" applyBorder="1" applyAlignment="1" applyProtection="1">
      <alignment horizontal="center" vertical="center"/>
    </xf>
    <xf numFmtId="10" fontId="4" fillId="6" borderId="26" xfId="2" applyNumberFormat="1" applyFont="1" applyFill="1" applyBorder="1" applyAlignment="1" applyProtection="1">
      <alignment horizontal="center" vertical="center"/>
    </xf>
    <xf numFmtId="164" fontId="4" fillId="9" borderId="26" xfId="2" applyNumberFormat="1" applyFont="1" applyFill="1" applyBorder="1" applyAlignment="1" applyProtection="1">
      <alignment horizontal="center" vertical="center"/>
    </xf>
    <xf numFmtId="10" fontId="4" fillId="12" borderId="26" xfId="2" applyNumberFormat="1" applyFont="1" applyFill="1" applyBorder="1" applyAlignment="1" applyProtection="1">
      <alignment horizontal="center" vertical="center"/>
    </xf>
    <xf numFmtId="164" fontId="8" fillId="10" borderId="26" xfId="2" applyNumberFormat="1" applyFont="1" applyFill="1" applyBorder="1" applyAlignment="1" applyProtection="1">
      <alignment horizontal="center" vertical="center"/>
    </xf>
    <xf numFmtId="164" fontId="6" fillId="11" borderId="44" xfId="2" applyNumberFormat="1" applyFont="1" applyFill="1" applyBorder="1" applyAlignment="1" applyProtection="1">
      <alignment horizontal="center" vertical="center"/>
    </xf>
    <xf numFmtId="164" fontId="7" fillId="5" borderId="32" xfId="1" applyNumberFormat="1" applyFont="1" applyFill="1" applyBorder="1" applyAlignment="1" applyProtection="1">
      <alignment horizontal="center" vertical="center"/>
    </xf>
    <xf numFmtId="9" fontId="5" fillId="5" borderId="26" xfId="2" applyFont="1" applyFill="1" applyBorder="1" applyAlignment="1" applyProtection="1">
      <alignment horizontal="center" vertical="center"/>
    </xf>
    <xf numFmtId="2" fontId="5" fillId="5" borderId="45" xfId="2" applyNumberFormat="1" applyFont="1" applyFill="1" applyBorder="1" applyAlignment="1" applyProtection="1">
      <alignment horizontal="center" vertical="center"/>
    </xf>
    <xf numFmtId="0" fontId="0" fillId="0" borderId="13" xfId="0" applyBorder="1"/>
    <xf numFmtId="0" fontId="9" fillId="0" borderId="16" xfId="0" applyFont="1" applyBorder="1" applyAlignment="1">
      <alignment horizontal="center"/>
    </xf>
    <xf numFmtId="0" fontId="10" fillId="2" borderId="49" xfId="0" applyFont="1" applyFill="1" applyBorder="1" applyAlignment="1">
      <alignment horizontal="center" vertical="center" wrapText="1"/>
    </xf>
    <xf numFmtId="1" fontId="5" fillId="3" borderId="50" xfId="0" applyNumberFormat="1" applyFont="1" applyFill="1" applyBorder="1" applyAlignment="1" applyProtection="1">
      <alignment horizontal="center" vertical="center"/>
      <protection locked="0"/>
    </xf>
    <xf numFmtId="1" fontId="5" fillId="4" borderId="51" xfId="0" applyNumberFormat="1" applyFont="1" applyFill="1" applyBorder="1" applyAlignment="1">
      <alignment horizontal="center" vertical="center"/>
    </xf>
    <xf numFmtId="8" fontId="5" fillId="8" borderId="49" xfId="1" applyNumberFormat="1" applyFont="1" applyFill="1" applyBorder="1" applyAlignment="1" applyProtection="1">
      <alignment horizontal="center" vertical="center"/>
    </xf>
    <xf numFmtId="10" fontId="4" fillId="6" borderId="49" xfId="2" applyNumberFormat="1" applyFont="1" applyFill="1" applyBorder="1" applyAlignment="1" applyProtection="1">
      <alignment horizontal="center" vertical="center"/>
    </xf>
    <xf numFmtId="164" fontId="4" fillId="9" borderId="49" xfId="2" applyNumberFormat="1" applyFont="1" applyFill="1" applyBorder="1" applyAlignment="1" applyProtection="1">
      <alignment horizontal="center" vertical="center"/>
    </xf>
    <xf numFmtId="10" fontId="4" fillId="12" borderId="49" xfId="2" applyNumberFormat="1" applyFont="1" applyFill="1" applyBorder="1" applyAlignment="1" applyProtection="1">
      <alignment horizontal="center" vertical="center"/>
    </xf>
    <xf numFmtId="164" fontId="8" fillId="10" borderId="49" xfId="2" applyNumberFormat="1" applyFont="1" applyFill="1" applyBorder="1" applyAlignment="1" applyProtection="1">
      <alignment horizontal="center" vertical="center"/>
    </xf>
    <xf numFmtId="164" fontId="6" fillId="11" borderId="52" xfId="2" applyNumberFormat="1" applyFont="1" applyFill="1" applyBorder="1" applyAlignment="1" applyProtection="1">
      <alignment horizontal="center" vertical="center"/>
    </xf>
    <xf numFmtId="164" fontId="7" fillId="5" borderId="50" xfId="1" applyNumberFormat="1" applyFont="1" applyFill="1" applyBorder="1" applyAlignment="1" applyProtection="1">
      <alignment horizontal="center" vertical="center"/>
    </xf>
    <xf numFmtId="9" fontId="5" fillId="5" borderId="49" xfId="2" applyFont="1" applyFill="1" applyBorder="1" applyAlignment="1" applyProtection="1">
      <alignment horizontal="center" vertical="center"/>
    </xf>
    <xf numFmtId="2" fontId="5" fillId="5" borderId="53" xfId="2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1" fontId="1" fillId="3" borderId="32" xfId="0" applyNumberFormat="1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" fontId="1" fillId="3" borderId="19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center" wrapText="1"/>
    </xf>
    <xf numFmtId="0" fontId="20" fillId="3" borderId="17" xfId="0" applyFont="1" applyFill="1" applyBorder="1" applyAlignment="1">
      <alignment horizontal="center" vertical="center" wrapText="1"/>
    </xf>
    <xf numFmtId="1" fontId="1" fillId="3" borderId="55" xfId="0" applyNumberFormat="1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164" fontId="16" fillId="6" borderId="9" xfId="0" applyNumberFormat="1" applyFont="1" applyFill="1" applyBorder="1" applyAlignment="1">
      <alignment vertical="center"/>
    </xf>
    <xf numFmtId="164" fontId="16" fillId="13" borderId="6" xfId="0" applyNumberFormat="1" applyFont="1" applyFill="1" applyBorder="1" applyAlignment="1">
      <alignment vertical="center"/>
    </xf>
    <xf numFmtId="164" fontId="16" fillId="6" borderId="6" xfId="0" applyNumberFormat="1" applyFont="1" applyFill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  <xf numFmtId="0" fontId="16" fillId="7" borderId="11" xfId="0" applyFont="1" applyFill="1" applyBorder="1" applyAlignment="1">
      <alignment horizontal="left" vertical="center" indent="5"/>
    </xf>
    <xf numFmtId="0" fontId="16" fillId="7" borderId="0" xfId="0" applyFont="1" applyFill="1" applyAlignment="1">
      <alignment horizontal="left" vertical="center" indent="5"/>
    </xf>
    <xf numFmtId="0" fontId="16" fillId="2" borderId="0" xfId="0" applyFont="1" applyFill="1" applyAlignment="1">
      <alignment horizontal="left" vertical="center" indent="5"/>
    </xf>
    <xf numFmtId="0" fontId="16" fillId="7" borderId="7" xfId="0" applyFont="1" applyFill="1" applyBorder="1" applyAlignment="1">
      <alignment horizontal="left" vertical="center" indent="5"/>
    </xf>
    <xf numFmtId="0" fontId="16" fillId="7" borderId="8" xfId="0" applyFont="1" applyFill="1" applyBorder="1" applyAlignment="1">
      <alignment horizontal="left" vertical="center" indent="5"/>
    </xf>
    <xf numFmtId="0" fontId="16" fillId="6" borderId="1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1" fontId="16" fillId="6" borderId="6" xfId="0" applyNumberFormat="1" applyFont="1" applyFill="1" applyBorder="1" applyAlignment="1">
      <alignment horizontal="center" vertical="center"/>
    </xf>
    <xf numFmtId="164" fontId="16" fillId="7" borderId="6" xfId="0" applyNumberFormat="1" applyFont="1" applyFill="1" applyBorder="1" applyAlignment="1">
      <alignment horizontal="center" vertical="center"/>
    </xf>
    <xf numFmtId="164" fontId="16" fillId="7" borderId="9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left" vertical="center" indent="5"/>
    </xf>
    <xf numFmtId="0" fontId="16" fillId="6" borderId="0" xfId="0" applyFont="1" applyFill="1" applyAlignment="1">
      <alignment horizontal="left" vertical="center" indent="5"/>
    </xf>
    <xf numFmtId="0" fontId="11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1348A4"/>
      <color rgb="FF10069F"/>
      <color rgb="FFFAF6DA"/>
      <color rgb="FFF15E2D"/>
      <color rgb="FFF20000"/>
      <color rgb="FF96C1AB"/>
      <color rgb="FFFFCC66"/>
      <color rgb="FFFEB713"/>
      <color rgb="FFFF0000"/>
      <color rgb="FFFCFA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3">
  <rv s="0">
    <v>0</v>
    <v>5</v>
  </rv>
  <rv s="1">
    <v>1</v>
    <v>5</v>
    <v>Saveur Pêche</v>
  </rv>
  <rv s="1">
    <v>2</v>
    <v>5</v>
    <v>Saveur Fruits des bois</v>
  </rv>
  <rv s="1">
    <v>3</v>
    <v>5</v>
    <v>Saveur Citron Fleurs de sureau</v>
  </rv>
  <rv s="0">
    <v>4</v>
    <v>5</v>
  </rv>
  <rv s="1">
    <v>5</v>
    <v>5</v>
    <v>Saveur Pastèque</v>
  </rv>
  <rv s="1">
    <v>6</v>
    <v>5</v>
    <v>Saveur Neutre</v>
  </rv>
  <rv s="1">
    <v>7</v>
    <v>5</v>
    <v>Saveur Menthe</v>
  </rv>
  <rv s="1">
    <v>8</v>
    <v>5</v>
    <v>Saveur Ananas</v>
  </rv>
  <rv s="1">
    <v>9</v>
    <v>5</v>
    <v>Saveur Kiwi</v>
  </rv>
  <rv s="1">
    <v>10</v>
    <v>5</v>
    <v>Saveur Coco</v>
  </rv>
  <rv s="1">
    <v>11</v>
    <v>5</v>
    <v>Saveur Citronnelle Gingembre</v>
  </rv>
  <rv s="1">
    <v>12</v>
    <v>5</v>
    <v>Saveur Miel Citron</v>
  </rv>
  <rv s="1">
    <v>13</v>
    <v>5</v>
    <v>Saveur Pomme Cannelle</v>
  </rv>
  <rv s="0">
    <v>14</v>
    <v>5</v>
  </rv>
  <rv s="1">
    <v>15</v>
    <v>5</v>
    <v>Gourde isotherme Bleue Hydratis</v>
  </rv>
  <rv s="1">
    <v>16</v>
    <v>5</v>
    <v>Gourde isotherme Verte Hydratis</v>
  </rv>
  <rv s="1">
    <v>17</v>
    <v>5</v>
    <v>Gourde isotherme Noire Hydratis</v>
  </rv>
  <rv s="1">
    <v>18</v>
    <v>5</v>
    <v>Gourde isotherme Jaune Hydratis</v>
  </rv>
  <rv s="1">
    <v>19</v>
    <v>5</v>
    <v>Gourde isotherme Rouge Hydratis</v>
  </rv>
  <rv s="1">
    <v>20</v>
    <v>5</v>
    <v>Gourde isotherme Noir chromé Hydratis</v>
  </rv>
  <rv s="1">
    <v>21</v>
    <v>5</v>
    <v>Gourde isotherme Rose pastel Hydratis</v>
  </rv>
  <rv s="1">
    <v>22</v>
    <v>5</v>
    <v>Gourde isotherme Blanche Hydratis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F339-7882-4F1F-A1F3-257B2FC75444}">
  <sheetPr codeName="Feuil1"/>
  <dimension ref="A1:Q39"/>
  <sheetViews>
    <sheetView showGridLines="0" tabSelected="1" zoomScaleNormal="100" zoomScaleSheetLayoutView="90" zoomScalePageLayoutView="108" workbookViewId="0">
      <selection activeCell="U3" sqref="U3"/>
    </sheetView>
  </sheetViews>
  <sheetFormatPr baseColWidth="10" defaultColWidth="11.42578125" defaultRowHeight="15" x14ac:dyDescent="0.25"/>
  <cols>
    <col min="1" max="1" width="3.42578125" style="14" customWidth="1"/>
    <col min="2" max="2" width="16.85546875" customWidth="1"/>
    <col min="3" max="3" width="35.140625" customWidth="1"/>
    <col min="4" max="4" width="12.42578125" customWidth="1"/>
    <col min="5" max="5" width="11.5703125" customWidth="1"/>
    <col min="6" max="6" width="11.5703125" style="2" customWidth="1"/>
    <col min="7" max="9" width="11.5703125" style="1" customWidth="1"/>
    <col min="10" max="10" width="11.7109375" style="1" customWidth="1"/>
    <col min="11" max="11" width="11.5703125" style="1" customWidth="1"/>
    <col min="12" max="12" width="11.5703125" style="3" customWidth="1"/>
    <col min="13" max="13" width="11.5703125" customWidth="1"/>
    <col min="14" max="14" width="16" customWidth="1"/>
    <col min="15" max="15" width="3.140625" customWidth="1"/>
    <col min="16" max="16" width="15.28515625" bestFit="1" customWidth="1"/>
    <col min="17" max="17" width="18" bestFit="1" customWidth="1"/>
  </cols>
  <sheetData>
    <row r="1" spans="2:17" ht="15.75" thickBot="1" x14ac:dyDescent="0.3"/>
    <row r="2" spans="2:17" ht="9" customHeight="1" x14ac:dyDescent="0.25"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86"/>
    </row>
    <row r="3" spans="2:17" ht="249" customHeight="1" x14ac:dyDescent="0.25">
      <c r="B3" s="115" t="e" vm="1">
        <v>#VALUE!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7"/>
    </row>
    <row r="4" spans="2:17" ht="221.25" customHeight="1" thickBot="1" x14ac:dyDescent="0.3">
      <c r="B4" s="115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7"/>
    </row>
    <row r="5" spans="2:17" ht="13.5" customHeight="1" x14ac:dyDescent="0.25">
      <c r="B5" s="152" t="s">
        <v>74</v>
      </c>
      <c r="C5" s="153"/>
      <c r="D5" s="158" t="s">
        <v>21</v>
      </c>
      <c r="E5" s="164"/>
      <c r="F5" s="158" t="s">
        <v>3</v>
      </c>
      <c r="G5" s="159"/>
      <c r="H5" s="159"/>
      <c r="I5" s="159"/>
      <c r="J5" s="159"/>
      <c r="K5" s="159"/>
      <c r="L5" s="168" t="s">
        <v>1</v>
      </c>
      <c r="M5" s="169"/>
      <c r="N5" s="170"/>
      <c r="P5" s="138" t="s">
        <v>47</v>
      </c>
      <c r="Q5" s="139"/>
    </row>
    <row r="6" spans="2:17" ht="11.1" customHeight="1" thickBot="1" x14ac:dyDescent="0.3">
      <c r="B6" s="154"/>
      <c r="C6" s="155"/>
      <c r="D6" s="160"/>
      <c r="E6" s="165"/>
      <c r="F6" s="160"/>
      <c r="G6" s="161"/>
      <c r="H6" s="161"/>
      <c r="I6" s="161"/>
      <c r="J6" s="161"/>
      <c r="K6" s="161"/>
      <c r="L6" s="140"/>
      <c r="M6" s="171"/>
      <c r="N6" s="172"/>
      <c r="P6" s="140"/>
      <c r="Q6" s="141"/>
    </row>
    <row r="7" spans="2:17" ht="22.35" customHeight="1" thickBot="1" x14ac:dyDescent="0.3">
      <c r="B7" s="154"/>
      <c r="C7" s="155"/>
      <c r="D7" s="166"/>
      <c r="E7" s="167"/>
      <c r="F7" s="162" t="s">
        <v>23</v>
      </c>
      <c r="G7" s="163"/>
      <c r="H7" s="163"/>
      <c r="I7" s="163"/>
      <c r="J7" s="163"/>
      <c r="K7" s="32" t="s">
        <v>40</v>
      </c>
      <c r="L7" s="142"/>
      <c r="M7" s="173"/>
      <c r="N7" s="174"/>
      <c r="P7" s="142"/>
      <c r="Q7" s="143"/>
    </row>
    <row r="8" spans="2:17" ht="39" customHeight="1" thickBot="1" x14ac:dyDescent="0.3">
      <c r="B8" s="156"/>
      <c r="C8" s="157"/>
      <c r="D8" s="4" t="s">
        <v>20</v>
      </c>
      <c r="E8" s="34" t="s">
        <v>46</v>
      </c>
      <c r="F8" s="59" t="s">
        <v>17</v>
      </c>
      <c r="G8" s="15" t="s">
        <v>18</v>
      </c>
      <c r="H8" s="16" t="s">
        <v>2</v>
      </c>
      <c r="I8" s="17" t="s">
        <v>36</v>
      </c>
      <c r="J8" s="18" t="s">
        <v>22</v>
      </c>
      <c r="K8" s="35" t="s">
        <v>19</v>
      </c>
      <c r="L8" s="36" t="s">
        <v>0</v>
      </c>
      <c r="M8" s="37" t="s">
        <v>1</v>
      </c>
      <c r="N8" s="62" t="s">
        <v>15</v>
      </c>
      <c r="P8" s="103" t="s">
        <v>47</v>
      </c>
      <c r="Q8" s="103" t="s">
        <v>48</v>
      </c>
    </row>
    <row r="9" spans="2:17" ht="85.35" customHeight="1" x14ac:dyDescent="0.25">
      <c r="B9" s="8" t="e" vm="2">
        <v>#VALUE!</v>
      </c>
      <c r="C9" s="5" t="s">
        <v>13</v>
      </c>
      <c r="D9" s="29"/>
      <c r="E9" s="42">
        <f>D9*8</f>
        <v>0</v>
      </c>
      <c r="F9" s="19">
        <v>9</v>
      </c>
      <c r="G9" s="20">
        <v>0.37</v>
      </c>
      <c r="H9" s="21">
        <f>F9-(F9*G9)</f>
        <v>5.67</v>
      </c>
      <c r="I9" s="22">
        <v>0.03</v>
      </c>
      <c r="J9" s="23">
        <f>H9-(H9*I9)</f>
        <v>5.4999000000000002</v>
      </c>
      <c r="K9" s="39">
        <f>J9*E9</f>
        <v>0</v>
      </c>
      <c r="L9" s="40">
        <v>9.9</v>
      </c>
      <c r="M9" s="41">
        <f>1-(J9/(L9/1.055))</f>
        <v>0.41389954545454544</v>
      </c>
      <c r="N9" s="63">
        <f>L9/J9</f>
        <v>1.8000327278677795</v>
      </c>
      <c r="P9" s="104">
        <v>3760304100024</v>
      </c>
      <c r="Q9" s="105" t="s">
        <v>49</v>
      </c>
    </row>
    <row r="10" spans="2:17" ht="85.35" customHeight="1" x14ac:dyDescent="0.25">
      <c r="B10" s="9" t="e" vm="3">
        <v>#VALUE!</v>
      </c>
      <c r="C10" s="6" t="s">
        <v>4</v>
      </c>
      <c r="D10" s="30"/>
      <c r="E10" s="42">
        <f>D10*8</f>
        <v>0</v>
      </c>
      <c r="F10" s="24">
        <v>9</v>
      </c>
      <c r="G10" s="25">
        <v>0.37</v>
      </c>
      <c r="H10" s="26">
        <f t="shared" ref="H10:H21" si="0">F10-(F10*G10)</f>
        <v>5.67</v>
      </c>
      <c r="I10" s="27">
        <v>0.03</v>
      </c>
      <c r="J10" s="28">
        <f t="shared" ref="J10:J21" si="1">H10-(H10*I10)</f>
        <v>5.4999000000000002</v>
      </c>
      <c r="K10" s="43">
        <f t="shared" ref="K10:K21" si="2">J10*E10</f>
        <v>0</v>
      </c>
      <c r="L10" s="44">
        <v>9.9</v>
      </c>
      <c r="M10" s="45">
        <f t="shared" ref="M10:M21" si="3">1-(J10/(L10/1.055))</f>
        <v>0.41389954545454544</v>
      </c>
      <c r="N10" s="64">
        <f t="shared" ref="N10:N21" si="4">L10/J10</f>
        <v>1.8000327278677795</v>
      </c>
      <c r="P10" s="106">
        <v>3760304100000</v>
      </c>
      <c r="Q10" s="107" t="s">
        <v>50</v>
      </c>
    </row>
    <row r="11" spans="2:17" ht="85.35" customHeight="1" x14ac:dyDescent="0.25">
      <c r="B11" s="10" t="e" vm="4">
        <v>#VALUE!</v>
      </c>
      <c r="C11" s="7" t="s">
        <v>5</v>
      </c>
      <c r="D11" s="30"/>
      <c r="E11" s="42">
        <f t="shared" ref="E11:E21" si="5">D11*8</f>
        <v>0</v>
      </c>
      <c r="F11" s="24">
        <v>9</v>
      </c>
      <c r="G11" s="25">
        <v>0.37</v>
      </c>
      <c r="H11" s="26">
        <f t="shared" si="0"/>
        <v>5.67</v>
      </c>
      <c r="I11" s="27">
        <v>0.03</v>
      </c>
      <c r="J11" s="28">
        <f t="shared" si="1"/>
        <v>5.4999000000000002</v>
      </c>
      <c r="K11" s="43">
        <f t="shared" si="2"/>
        <v>0</v>
      </c>
      <c r="L11" s="44">
        <v>9.9</v>
      </c>
      <c r="M11" s="46">
        <f t="shared" si="3"/>
        <v>0.41389954545454544</v>
      </c>
      <c r="N11" s="65">
        <f t="shared" si="4"/>
        <v>1.8000327278677795</v>
      </c>
      <c r="P11" s="106">
        <v>3760304100017</v>
      </c>
      <c r="Q11" s="107" t="s">
        <v>51</v>
      </c>
    </row>
    <row r="12" spans="2:17" ht="85.35" customHeight="1" x14ac:dyDescent="0.25">
      <c r="B12" s="10" t="e" vm="5">
        <v>#VALUE!</v>
      </c>
      <c r="C12" s="7" t="s">
        <v>42</v>
      </c>
      <c r="D12" s="30"/>
      <c r="E12" s="42">
        <f t="shared" ref="E12" si="6">D12*8</f>
        <v>0</v>
      </c>
      <c r="F12" s="24">
        <v>9</v>
      </c>
      <c r="G12" s="25">
        <v>0.37</v>
      </c>
      <c r="H12" s="26">
        <f t="shared" ref="H12" si="7">F12-(F12*G12)</f>
        <v>5.67</v>
      </c>
      <c r="I12" s="27">
        <v>0.03</v>
      </c>
      <c r="J12" s="28">
        <f t="shared" ref="J12" si="8">H12-(H12*I12)</f>
        <v>5.4999000000000002</v>
      </c>
      <c r="K12" s="43">
        <f t="shared" ref="K12" si="9">J12*E12</f>
        <v>0</v>
      </c>
      <c r="L12" s="44">
        <v>9.9</v>
      </c>
      <c r="M12" s="46">
        <f t="shared" ref="M12" si="10">1-(J12/(L12/1.055))</f>
        <v>0.41389954545454544</v>
      </c>
      <c r="N12" s="64">
        <f t="shared" ref="N12" si="11">L12/J12</f>
        <v>1.8000327278677795</v>
      </c>
      <c r="P12" s="106">
        <v>3760304103452</v>
      </c>
      <c r="Q12" s="107" t="s">
        <v>52</v>
      </c>
    </row>
    <row r="13" spans="2:17" ht="85.35" customHeight="1" x14ac:dyDescent="0.25">
      <c r="B13" s="10" t="e" vm="6">
        <v>#VALUE!</v>
      </c>
      <c r="C13" s="7" t="s">
        <v>10</v>
      </c>
      <c r="D13" s="30"/>
      <c r="E13" s="42">
        <f t="shared" ref="E13" si="12">D13*8</f>
        <v>0</v>
      </c>
      <c r="F13" s="24">
        <v>9</v>
      </c>
      <c r="G13" s="25">
        <v>0.37</v>
      </c>
      <c r="H13" s="26">
        <f t="shared" ref="H13" si="13">F13-(F13*G13)</f>
        <v>5.67</v>
      </c>
      <c r="I13" s="27">
        <v>0.03</v>
      </c>
      <c r="J13" s="28">
        <f t="shared" ref="J13" si="14">H13-(H13*I13)</f>
        <v>5.4999000000000002</v>
      </c>
      <c r="K13" s="43">
        <f t="shared" ref="K13" si="15">J13*E13</f>
        <v>0</v>
      </c>
      <c r="L13" s="44">
        <v>9.9</v>
      </c>
      <c r="M13" s="45">
        <f t="shared" ref="M13" si="16">1-(J13/(L13/1.055))</f>
        <v>0.41389954545454544</v>
      </c>
      <c r="N13" s="64">
        <f t="shared" si="4"/>
        <v>1.8000327278677795</v>
      </c>
      <c r="P13" s="106">
        <v>3760304101021</v>
      </c>
      <c r="Q13" s="107" t="s">
        <v>53</v>
      </c>
    </row>
    <row r="14" spans="2:17" ht="85.35" customHeight="1" x14ac:dyDescent="0.25">
      <c r="B14" s="9" t="e" vm="7">
        <v>#VALUE!</v>
      </c>
      <c r="C14" s="48" t="s">
        <v>11</v>
      </c>
      <c r="D14" s="30"/>
      <c r="E14" s="42">
        <f t="shared" ref="E14" si="17">D14*8</f>
        <v>0</v>
      </c>
      <c r="F14" s="24">
        <v>9</v>
      </c>
      <c r="G14" s="25">
        <v>0.37</v>
      </c>
      <c r="H14" s="26">
        <f t="shared" ref="H14" si="18">F14-(F14*G14)</f>
        <v>5.67</v>
      </c>
      <c r="I14" s="27">
        <v>0.03</v>
      </c>
      <c r="J14" s="28">
        <f t="shared" ref="J14" si="19">H14-(H14*I14)</f>
        <v>5.4999000000000002</v>
      </c>
      <c r="K14" s="43">
        <f t="shared" ref="K14" si="20">J14*E14</f>
        <v>0</v>
      </c>
      <c r="L14" s="44">
        <v>9.9</v>
      </c>
      <c r="M14" s="47">
        <f t="shared" ref="M14" si="21">1-(J14/(L14/1.055))</f>
        <v>0.41389954545454544</v>
      </c>
      <c r="N14" s="64">
        <f t="shared" si="4"/>
        <v>1.8000327278677795</v>
      </c>
      <c r="P14" s="106">
        <v>3760304101120</v>
      </c>
      <c r="Q14" s="107" t="s">
        <v>54</v>
      </c>
    </row>
    <row r="15" spans="2:17" ht="85.35" customHeight="1" x14ac:dyDescent="0.25">
      <c r="B15" s="60" t="e" vm="8">
        <v>#VALUE!</v>
      </c>
      <c r="C15" s="33" t="s">
        <v>34</v>
      </c>
      <c r="D15" s="30"/>
      <c r="E15" s="42">
        <f t="shared" ref="E15" si="22">D15*8</f>
        <v>0</v>
      </c>
      <c r="F15" s="24">
        <v>9</v>
      </c>
      <c r="G15" s="25">
        <v>0.37</v>
      </c>
      <c r="H15" s="26">
        <f t="shared" ref="H15" si="23">F15-(F15*G15)</f>
        <v>5.67</v>
      </c>
      <c r="I15" s="27">
        <v>0.03</v>
      </c>
      <c r="J15" s="28">
        <f t="shared" ref="J15" si="24">H15-(H15*I15)</f>
        <v>5.4999000000000002</v>
      </c>
      <c r="K15" s="43">
        <f t="shared" ref="K15" si="25">J15*E15</f>
        <v>0</v>
      </c>
      <c r="L15" s="44">
        <v>9.9</v>
      </c>
      <c r="M15" s="47">
        <f t="shared" ref="M15" si="26">1-(J15/(L15/1.055))</f>
        <v>0.41389954545454544</v>
      </c>
      <c r="N15" s="64">
        <f t="shared" si="4"/>
        <v>1.8000327278677795</v>
      </c>
      <c r="P15" s="106">
        <v>3760304101670</v>
      </c>
      <c r="Q15" s="107" t="s">
        <v>55</v>
      </c>
    </row>
    <row r="16" spans="2:17" ht="85.35" customHeight="1" x14ac:dyDescent="0.25">
      <c r="B16" s="10" t="e" vm="9">
        <v>#VALUE!</v>
      </c>
      <c r="C16" s="7" t="s">
        <v>6</v>
      </c>
      <c r="D16" s="30"/>
      <c r="E16" s="42">
        <f t="shared" si="5"/>
        <v>0</v>
      </c>
      <c r="F16" s="24">
        <v>9</v>
      </c>
      <c r="G16" s="25">
        <v>0.37</v>
      </c>
      <c r="H16" s="26">
        <f t="shared" si="0"/>
        <v>5.67</v>
      </c>
      <c r="I16" s="27">
        <v>0.03</v>
      </c>
      <c r="J16" s="28">
        <f t="shared" si="1"/>
        <v>5.4999000000000002</v>
      </c>
      <c r="K16" s="43">
        <f t="shared" si="2"/>
        <v>0</v>
      </c>
      <c r="L16" s="44">
        <v>9.9</v>
      </c>
      <c r="M16" s="46">
        <f t="shared" si="3"/>
        <v>0.41389954545454544</v>
      </c>
      <c r="N16" s="65">
        <f t="shared" si="4"/>
        <v>1.8000327278677795</v>
      </c>
      <c r="P16" s="106">
        <v>3760304101465</v>
      </c>
      <c r="Q16" s="107" t="s">
        <v>56</v>
      </c>
    </row>
    <row r="17" spans="2:17" ht="85.35" customHeight="1" x14ac:dyDescent="0.25">
      <c r="B17" s="9" t="e" vm="10">
        <v>#VALUE!</v>
      </c>
      <c r="C17" s="48" t="s">
        <v>7</v>
      </c>
      <c r="D17" s="30"/>
      <c r="E17" s="42">
        <f t="shared" si="5"/>
        <v>0</v>
      </c>
      <c r="F17" s="24">
        <v>9</v>
      </c>
      <c r="G17" s="25">
        <v>0.37</v>
      </c>
      <c r="H17" s="26">
        <f t="shared" si="0"/>
        <v>5.67</v>
      </c>
      <c r="I17" s="27">
        <v>0.03</v>
      </c>
      <c r="J17" s="28">
        <f t="shared" si="1"/>
        <v>5.4999000000000002</v>
      </c>
      <c r="K17" s="43">
        <f t="shared" si="2"/>
        <v>0</v>
      </c>
      <c r="L17" s="44">
        <v>9.9</v>
      </c>
      <c r="M17" s="46">
        <f t="shared" si="3"/>
        <v>0.41389954545454544</v>
      </c>
      <c r="N17" s="64">
        <f t="shared" si="4"/>
        <v>1.8000327278677795</v>
      </c>
      <c r="P17" s="106">
        <v>3760304101625</v>
      </c>
      <c r="Q17" s="107" t="s">
        <v>57</v>
      </c>
    </row>
    <row r="18" spans="2:17" ht="85.35" customHeight="1" x14ac:dyDescent="0.25">
      <c r="B18" s="10" t="e" vm="11">
        <v>#VALUE!</v>
      </c>
      <c r="C18" s="7" t="s">
        <v>8</v>
      </c>
      <c r="D18" s="30"/>
      <c r="E18" s="42">
        <f t="shared" si="5"/>
        <v>0</v>
      </c>
      <c r="F18" s="24">
        <v>9</v>
      </c>
      <c r="G18" s="25">
        <v>0.37</v>
      </c>
      <c r="H18" s="26">
        <f t="shared" si="0"/>
        <v>5.67</v>
      </c>
      <c r="I18" s="27">
        <v>0.03</v>
      </c>
      <c r="J18" s="28">
        <f t="shared" si="1"/>
        <v>5.4999000000000002</v>
      </c>
      <c r="K18" s="43">
        <f t="shared" si="2"/>
        <v>0</v>
      </c>
      <c r="L18" s="44">
        <v>9.9</v>
      </c>
      <c r="M18" s="46">
        <f t="shared" si="3"/>
        <v>0.41389954545454544</v>
      </c>
      <c r="N18" s="65">
        <f t="shared" si="4"/>
        <v>1.8000327278677795</v>
      </c>
      <c r="P18" s="106">
        <v>3760304100819</v>
      </c>
      <c r="Q18" s="107" t="s">
        <v>58</v>
      </c>
    </row>
    <row r="19" spans="2:17" ht="85.35" customHeight="1" x14ac:dyDescent="0.25">
      <c r="B19" s="9" t="e" vm="12">
        <v>#VALUE!</v>
      </c>
      <c r="C19" s="48" t="s">
        <v>9</v>
      </c>
      <c r="D19" s="30"/>
      <c r="E19" s="42">
        <f t="shared" si="5"/>
        <v>0</v>
      </c>
      <c r="F19" s="24">
        <v>9</v>
      </c>
      <c r="G19" s="25">
        <v>0.37</v>
      </c>
      <c r="H19" s="26">
        <f t="shared" si="0"/>
        <v>5.67</v>
      </c>
      <c r="I19" s="27">
        <v>0.03</v>
      </c>
      <c r="J19" s="28">
        <f t="shared" si="1"/>
        <v>5.4999000000000002</v>
      </c>
      <c r="K19" s="43">
        <f t="shared" si="2"/>
        <v>0</v>
      </c>
      <c r="L19" s="44">
        <v>9.9</v>
      </c>
      <c r="M19" s="46">
        <f t="shared" si="3"/>
        <v>0.41389954545454544</v>
      </c>
      <c r="N19" s="66">
        <f t="shared" si="4"/>
        <v>1.8000327278677795</v>
      </c>
      <c r="P19" s="106">
        <v>3760304100291</v>
      </c>
      <c r="Q19" s="107" t="s">
        <v>59</v>
      </c>
    </row>
    <row r="20" spans="2:17" ht="85.35" customHeight="1" x14ac:dyDescent="0.25">
      <c r="B20" s="10" t="e" vm="13">
        <v>#VALUE!</v>
      </c>
      <c r="C20" s="6" t="s">
        <v>16</v>
      </c>
      <c r="D20" s="30"/>
      <c r="E20" s="42">
        <f t="shared" si="5"/>
        <v>0</v>
      </c>
      <c r="F20" s="24">
        <v>9</v>
      </c>
      <c r="G20" s="25">
        <v>0.37</v>
      </c>
      <c r="H20" s="26">
        <f t="shared" si="0"/>
        <v>5.67</v>
      </c>
      <c r="I20" s="27">
        <v>0.03</v>
      </c>
      <c r="J20" s="28">
        <f t="shared" si="1"/>
        <v>5.4999000000000002</v>
      </c>
      <c r="K20" s="43">
        <f t="shared" si="2"/>
        <v>0</v>
      </c>
      <c r="L20" s="44">
        <v>9.9</v>
      </c>
      <c r="M20" s="46">
        <f t="shared" si="3"/>
        <v>0.41389954545454544</v>
      </c>
      <c r="N20" s="66">
        <f t="shared" si="4"/>
        <v>1.8000327278677795</v>
      </c>
      <c r="P20" s="106">
        <v>3760304100949</v>
      </c>
      <c r="Q20" s="107" t="s">
        <v>60</v>
      </c>
    </row>
    <row r="21" spans="2:17" ht="85.35" customHeight="1" x14ac:dyDescent="0.25">
      <c r="B21" s="10" t="e" vm="14">
        <v>#VALUE!</v>
      </c>
      <c r="C21" s="7" t="s">
        <v>12</v>
      </c>
      <c r="D21" s="30"/>
      <c r="E21" s="42">
        <f t="shared" si="5"/>
        <v>0</v>
      </c>
      <c r="F21" s="24">
        <v>9</v>
      </c>
      <c r="G21" s="25">
        <v>0.37</v>
      </c>
      <c r="H21" s="26">
        <f t="shared" si="0"/>
        <v>5.67</v>
      </c>
      <c r="I21" s="27">
        <v>0.03</v>
      </c>
      <c r="J21" s="28">
        <f t="shared" si="1"/>
        <v>5.4999000000000002</v>
      </c>
      <c r="K21" s="43">
        <f t="shared" si="2"/>
        <v>0</v>
      </c>
      <c r="L21" s="44">
        <v>9.9</v>
      </c>
      <c r="M21" s="46">
        <f t="shared" si="3"/>
        <v>0.41389954545454544</v>
      </c>
      <c r="N21" s="64">
        <f t="shared" si="4"/>
        <v>1.8000327278677795</v>
      </c>
      <c r="P21" s="106">
        <v>3760304101168</v>
      </c>
      <c r="Q21" s="107" t="s">
        <v>61</v>
      </c>
    </row>
    <row r="22" spans="2:17" ht="85.35" customHeight="1" thickBot="1" x14ac:dyDescent="0.3">
      <c r="B22" s="101" t="e" vm="15">
        <v>#VALUE!</v>
      </c>
      <c r="C22" s="88" t="s">
        <v>24</v>
      </c>
      <c r="D22" s="89"/>
      <c r="E22" s="90">
        <f>D22*20</f>
        <v>0</v>
      </c>
      <c r="F22" s="91">
        <v>180</v>
      </c>
      <c r="G22" s="92">
        <v>0.37</v>
      </c>
      <c r="H22" s="93">
        <f t="shared" ref="H22" si="27">F22-(F22*G22)</f>
        <v>113.4</v>
      </c>
      <c r="I22" s="94">
        <v>0.03</v>
      </c>
      <c r="J22" s="95">
        <f t="shared" ref="J22" si="28">H22-(H22*I22)</f>
        <v>109.998</v>
      </c>
      <c r="K22" s="96">
        <f>J22*D22</f>
        <v>0</v>
      </c>
      <c r="L22" s="97">
        <v>198</v>
      </c>
      <c r="M22" s="98">
        <f t="shared" ref="M22" si="29">1-(J22/(L22/1.055))</f>
        <v>0.41389954545454555</v>
      </c>
      <c r="N22" s="99">
        <f t="shared" ref="N22" si="30">L22/J22</f>
        <v>1.8000327278677792</v>
      </c>
      <c r="P22" s="106">
        <v>3760304101229</v>
      </c>
      <c r="Q22" s="107" t="s">
        <v>62</v>
      </c>
    </row>
    <row r="23" spans="2:17" ht="6.75" customHeight="1" thickBot="1" x14ac:dyDescent="0.3">
      <c r="B23" s="100"/>
      <c r="C23" s="48"/>
      <c r="D23" s="49"/>
      <c r="E23" s="58"/>
      <c r="F23" s="50"/>
      <c r="G23" s="51"/>
      <c r="H23" s="52"/>
      <c r="I23" s="51"/>
      <c r="J23" s="53"/>
      <c r="K23" s="54"/>
      <c r="L23" s="55"/>
      <c r="M23" s="56"/>
      <c r="N23" s="57"/>
      <c r="P23" s="108"/>
      <c r="Q23" s="108"/>
    </row>
    <row r="24" spans="2:17" ht="20.25" customHeight="1" thickBot="1" x14ac:dyDescent="0.3">
      <c r="B24" s="144" t="s">
        <v>43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6"/>
      <c r="O24" s="86"/>
      <c r="P24" s="109" t="s">
        <v>47</v>
      </c>
      <c r="Q24" s="109" t="s">
        <v>63</v>
      </c>
    </row>
    <row r="25" spans="2:17" ht="68.45" customHeight="1" x14ac:dyDescent="0.35">
      <c r="B25" s="11" t="e" vm="16">
        <v>#VALUE!</v>
      </c>
      <c r="C25" s="61" t="s">
        <v>25</v>
      </c>
      <c r="D25" s="76"/>
      <c r="E25" s="38">
        <f>D25*1</f>
        <v>0</v>
      </c>
      <c r="F25" s="77">
        <v>15.1</v>
      </c>
      <c r="G25" s="78">
        <v>0.37</v>
      </c>
      <c r="H25" s="79">
        <f t="shared" ref="H25" si="31">F25-(F25*G25)</f>
        <v>9.5129999999999999</v>
      </c>
      <c r="I25" s="80">
        <v>0.03</v>
      </c>
      <c r="J25" s="81">
        <f t="shared" ref="J25" si="32">H25-(H25*I25)</f>
        <v>9.2276100000000003</v>
      </c>
      <c r="K25" s="82">
        <f t="shared" ref="K25" si="33">J25*E25</f>
        <v>0</v>
      </c>
      <c r="L25" s="83">
        <v>19.899999999999999</v>
      </c>
      <c r="M25" s="84">
        <f t="shared" ref="M25" si="34">1-(J25/(L25/1.055))</f>
        <v>0.51079756030150758</v>
      </c>
      <c r="N25" s="85">
        <f t="shared" ref="N25" si="35">L25/J25</f>
        <v>2.1565714199017947</v>
      </c>
      <c r="P25" s="106">
        <v>3760304100468</v>
      </c>
      <c r="Q25" s="107" t="s">
        <v>64</v>
      </c>
    </row>
    <row r="26" spans="2:17" ht="68.45" customHeight="1" x14ac:dyDescent="0.25">
      <c r="B26" s="10" t="e" vm="17">
        <v>#VALUE!</v>
      </c>
      <c r="C26" s="7" t="s">
        <v>27</v>
      </c>
      <c r="D26" s="31"/>
      <c r="E26" s="42">
        <f t="shared" ref="E26:E32" si="36">D26*1</f>
        <v>0</v>
      </c>
      <c r="F26" s="24">
        <v>15.1</v>
      </c>
      <c r="G26" s="25">
        <v>0.37</v>
      </c>
      <c r="H26" s="26">
        <f t="shared" ref="H26:H30" si="37">F26-(F26*G26)</f>
        <v>9.5129999999999999</v>
      </c>
      <c r="I26" s="27">
        <v>0.03</v>
      </c>
      <c r="J26" s="28">
        <f t="shared" ref="J26:J30" si="38">H26-(H26*I26)</f>
        <v>9.2276100000000003</v>
      </c>
      <c r="K26" s="43">
        <f t="shared" ref="K26:K30" si="39">J26*E26</f>
        <v>0</v>
      </c>
      <c r="L26" s="44">
        <v>19.899999999999999</v>
      </c>
      <c r="M26" s="46">
        <f t="shared" ref="M26:M30" si="40">1-(J26/(L26/1.055))</f>
        <v>0.51079756030150758</v>
      </c>
      <c r="N26" s="64">
        <f t="shared" ref="N26:N30" si="41">L26/J26</f>
        <v>2.1565714199017947</v>
      </c>
      <c r="P26" s="106">
        <v>3760304101274</v>
      </c>
      <c r="Q26" s="107" t="s">
        <v>65</v>
      </c>
    </row>
    <row r="27" spans="2:17" ht="68.45" customHeight="1" x14ac:dyDescent="0.35">
      <c r="B27" s="12" t="e" vm="18">
        <v>#VALUE!</v>
      </c>
      <c r="C27" s="7" t="s">
        <v>26</v>
      </c>
      <c r="D27" s="31"/>
      <c r="E27" s="42">
        <f t="shared" si="36"/>
        <v>0</v>
      </c>
      <c r="F27" s="24">
        <v>15.1</v>
      </c>
      <c r="G27" s="25">
        <v>0.37</v>
      </c>
      <c r="H27" s="26">
        <f t="shared" si="37"/>
        <v>9.5129999999999999</v>
      </c>
      <c r="I27" s="27">
        <v>0.03</v>
      </c>
      <c r="J27" s="28">
        <f t="shared" si="38"/>
        <v>9.2276100000000003</v>
      </c>
      <c r="K27" s="43">
        <f t="shared" si="39"/>
        <v>0</v>
      </c>
      <c r="L27" s="44">
        <v>19.899999999999999</v>
      </c>
      <c r="M27" s="46">
        <f t="shared" si="40"/>
        <v>0.51079756030150758</v>
      </c>
      <c r="N27" s="64">
        <f t="shared" si="41"/>
        <v>2.1565714199017947</v>
      </c>
      <c r="P27" s="106">
        <v>3760304100178</v>
      </c>
      <c r="Q27" s="107" t="s">
        <v>66</v>
      </c>
    </row>
    <row r="28" spans="2:17" ht="68.45" customHeight="1" x14ac:dyDescent="0.35">
      <c r="B28" s="13" t="e" vm="19">
        <v>#VALUE!</v>
      </c>
      <c r="C28" s="7" t="s">
        <v>28</v>
      </c>
      <c r="D28" s="31"/>
      <c r="E28" s="42">
        <f t="shared" si="36"/>
        <v>0</v>
      </c>
      <c r="F28" s="24">
        <v>15.1</v>
      </c>
      <c r="G28" s="25">
        <v>0.37</v>
      </c>
      <c r="H28" s="26">
        <f t="shared" si="37"/>
        <v>9.5129999999999999</v>
      </c>
      <c r="I28" s="27">
        <v>0.03</v>
      </c>
      <c r="J28" s="28">
        <f t="shared" si="38"/>
        <v>9.2276100000000003</v>
      </c>
      <c r="K28" s="43">
        <f t="shared" si="39"/>
        <v>0</v>
      </c>
      <c r="L28" s="44">
        <v>19.899999999999999</v>
      </c>
      <c r="M28" s="46">
        <f t="shared" si="40"/>
        <v>0.51079756030150758</v>
      </c>
      <c r="N28" s="64">
        <f t="shared" si="41"/>
        <v>2.1565714199017947</v>
      </c>
      <c r="P28" s="106">
        <v>3760304100499</v>
      </c>
      <c r="Q28" s="107" t="s">
        <v>67</v>
      </c>
    </row>
    <row r="29" spans="2:17" ht="68.45" customHeight="1" x14ac:dyDescent="0.35">
      <c r="B29" s="13" t="e" vm="20">
        <v>#VALUE!</v>
      </c>
      <c r="C29" s="7" t="s">
        <v>29</v>
      </c>
      <c r="D29" s="31"/>
      <c r="E29" s="42">
        <f t="shared" si="36"/>
        <v>0</v>
      </c>
      <c r="F29" s="24">
        <v>15.1</v>
      </c>
      <c r="G29" s="25">
        <v>0.37</v>
      </c>
      <c r="H29" s="26">
        <f t="shared" si="37"/>
        <v>9.5129999999999999</v>
      </c>
      <c r="I29" s="27">
        <v>0.03</v>
      </c>
      <c r="J29" s="28">
        <f t="shared" si="38"/>
        <v>9.2276100000000003</v>
      </c>
      <c r="K29" s="43">
        <f t="shared" si="39"/>
        <v>0</v>
      </c>
      <c r="L29" s="44">
        <v>19.899999999999999</v>
      </c>
      <c r="M29" s="46">
        <f t="shared" si="40"/>
        <v>0.51079756030150758</v>
      </c>
      <c r="N29" s="64">
        <f t="shared" si="41"/>
        <v>2.1565714199017947</v>
      </c>
      <c r="P29" s="106">
        <v>3760304100475</v>
      </c>
      <c r="Q29" s="107" t="s">
        <v>68</v>
      </c>
    </row>
    <row r="30" spans="2:17" ht="68.45" customHeight="1" x14ac:dyDescent="0.35">
      <c r="B30" s="12" t="e" vm="21">
        <v>#VALUE!</v>
      </c>
      <c r="C30" s="7" t="s">
        <v>32</v>
      </c>
      <c r="D30" s="31"/>
      <c r="E30" s="42">
        <f t="shared" si="36"/>
        <v>0</v>
      </c>
      <c r="F30" s="24">
        <v>15.1</v>
      </c>
      <c r="G30" s="25">
        <v>0.37</v>
      </c>
      <c r="H30" s="26">
        <f t="shared" si="37"/>
        <v>9.5129999999999999</v>
      </c>
      <c r="I30" s="27">
        <v>0.03</v>
      </c>
      <c r="J30" s="28">
        <f t="shared" si="38"/>
        <v>9.2276100000000003</v>
      </c>
      <c r="K30" s="43">
        <f t="shared" si="39"/>
        <v>0</v>
      </c>
      <c r="L30" s="44">
        <v>19.899999999999999</v>
      </c>
      <c r="M30" s="46">
        <f t="shared" si="40"/>
        <v>0.51079756030150758</v>
      </c>
      <c r="N30" s="64">
        <f t="shared" si="41"/>
        <v>2.1565714199017947</v>
      </c>
      <c r="P30" s="106">
        <v>3760304101755</v>
      </c>
      <c r="Q30" s="107" t="s">
        <v>69</v>
      </c>
    </row>
    <row r="31" spans="2:17" ht="68.45" customHeight="1" x14ac:dyDescent="0.35">
      <c r="B31" s="12" t="e" vm="22">
        <v>#VALUE!</v>
      </c>
      <c r="C31" s="7" t="s">
        <v>30</v>
      </c>
      <c r="D31" s="31"/>
      <c r="E31" s="42">
        <f t="shared" si="36"/>
        <v>0</v>
      </c>
      <c r="F31" s="24">
        <v>15.1</v>
      </c>
      <c r="G31" s="25">
        <v>0.37</v>
      </c>
      <c r="H31" s="26">
        <f t="shared" ref="H31:H32" si="42">F31-(F31*G31)</f>
        <v>9.5129999999999999</v>
      </c>
      <c r="I31" s="27">
        <v>0.03</v>
      </c>
      <c r="J31" s="28">
        <f t="shared" ref="J31:J32" si="43">H31-(H31*I31)</f>
        <v>9.2276100000000003</v>
      </c>
      <c r="K31" s="43">
        <f t="shared" ref="K31:K32" si="44">J31*E31</f>
        <v>0</v>
      </c>
      <c r="L31" s="44">
        <v>19.899999999999999</v>
      </c>
      <c r="M31" s="46">
        <f t="shared" ref="M31:M32" si="45">1-(J31/(L31/1.055))</f>
        <v>0.51079756030150758</v>
      </c>
      <c r="N31" s="64">
        <f t="shared" ref="N31:N32" si="46">L31/J31</f>
        <v>2.1565714199017947</v>
      </c>
      <c r="P31" s="106">
        <v>3760304101748</v>
      </c>
      <c r="Q31" s="107" t="s">
        <v>70</v>
      </c>
    </row>
    <row r="32" spans="2:17" ht="68.45" customHeight="1" thickBot="1" x14ac:dyDescent="0.4">
      <c r="B32" s="87" t="e" vm="23">
        <v>#VALUE!</v>
      </c>
      <c r="C32" s="88" t="s">
        <v>31</v>
      </c>
      <c r="D32" s="89"/>
      <c r="E32" s="90">
        <f t="shared" si="36"/>
        <v>0</v>
      </c>
      <c r="F32" s="91">
        <v>15.1</v>
      </c>
      <c r="G32" s="92">
        <v>0.37</v>
      </c>
      <c r="H32" s="93">
        <f t="shared" si="42"/>
        <v>9.5129999999999999</v>
      </c>
      <c r="I32" s="94">
        <v>0.03</v>
      </c>
      <c r="J32" s="95">
        <f t="shared" si="43"/>
        <v>9.2276100000000003</v>
      </c>
      <c r="K32" s="96">
        <f t="shared" si="44"/>
        <v>0</v>
      </c>
      <c r="L32" s="97">
        <v>19.899999999999999</v>
      </c>
      <c r="M32" s="98">
        <f t="shared" si="45"/>
        <v>0.51079756030150758</v>
      </c>
      <c r="N32" s="99">
        <f t="shared" si="46"/>
        <v>2.1565714199017947</v>
      </c>
      <c r="P32" s="110">
        <v>3760304100482</v>
      </c>
      <c r="Q32" s="111" t="s">
        <v>71</v>
      </c>
    </row>
    <row r="33" spans="2:14" ht="12.75" customHeight="1" thickBot="1" x14ac:dyDescent="0.4">
      <c r="B33" s="102"/>
      <c r="C33" s="48"/>
      <c r="D33" s="49"/>
      <c r="E33" s="58"/>
      <c r="F33" s="50"/>
      <c r="G33" s="51"/>
      <c r="H33" s="52"/>
      <c r="I33" s="51"/>
      <c r="J33" s="53"/>
      <c r="K33" s="54"/>
      <c r="L33" s="55"/>
      <c r="M33" s="56"/>
      <c r="N33" s="57"/>
    </row>
    <row r="34" spans="2:14" ht="21" x14ac:dyDescent="0.3">
      <c r="B34" s="147" t="s">
        <v>45</v>
      </c>
      <c r="C34" s="148"/>
      <c r="D34" s="149"/>
      <c r="E34" s="67"/>
      <c r="F34" s="147" t="s">
        <v>37</v>
      </c>
      <c r="G34" s="148"/>
      <c r="H34" s="148"/>
      <c r="I34" s="149"/>
      <c r="J34" s="68"/>
      <c r="K34" s="147" t="s">
        <v>73</v>
      </c>
      <c r="L34" s="148"/>
      <c r="M34" s="148"/>
      <c r="N34" s="149"/>
    </row>
    <row r="35" spans="2:14" ht="18.75" x14ac:dyDescent="0.3">
      <c r="B35" s="150" t="s">
        <v>44</v>
      </c>
      <c r="C35" s="151"/>
      <c r="D35" s="71">
        <f>SUM(D9:D22)</f>
        <v>0</v>
      </c>
      <c r="E35" s="67"/>
      <c r="F35" s="125" t="s">
        <v>41</v>
      </c>
      <c r="G35" s="126"/>
      <c r="H35" s="126"/>
      <c r="I35" s="135">
        <f>SUM(E25:E32)</f>
        <v>0</v>
      </c>
      <c r="J35" s="68"/>
      <c r="K35" s="125" t="s">
        <v>19</v>
      </c>
      <c r="L35" s="126"/>
      <c r="M35" s="126"/>
      <c r="N35" s="114">
        <f>D39+I37</f>
        <v>0</v>
      </c>
    </row>
    <row r="36" spans="2:14" ht="18.75" x14ac:dyDescent="0.3">
      <c r="B36" s="150" t="s">
        <v>35</v>
      </c>
      <c r="C36" s="151"/>
      <c r="D36" s="72">
        <f>IF(D35&gt;=34,4,IF(D35&gt;=28,2,IF(D35&gt;=18,1,0)))</f>
        <v>0</v>
      </c>
      <c r="E36" s="67"/>
      <c r="F36" s="125"/>
      <c r="G36" s="126"/>
      <c r="H36" s="126"/>
      <c r="I36" s="135"/>
      <c r="J36" s="68"/>
      <c r="K36" s="127" t="s">
        <v>14</v>
      </c>
      <c r="L36" s="128"/>
      <c r="M36" s="128"/>
      <c r="N36" s="113">
        <f>D39*0.055</f>
        <v>0</v>
      </c>
    </row>
    <row r="37" spans="2:14" ht="18.75" x14ac:dyDescent="0.3">
      <c r="B37" s="120" t="s">
        <v>38</v>
      </c>
      <c r="C37" s="121"/>
      <c r="D37" s="75">
        <f>SUM(K9:K21)</f>
        <v>0</v>
      </c>
      <c r="E37" s="69"/>
      <c r="F37" s="129" t="s">
        <v>19</v>
      </c>
      <c r="G37" s="130"/>
      <c r="H37" s="130"/>
      <c r="I37" s="136">
        <f>SUM(K25:K32)</f>
        <v>0</v>
      </c>
      <c r="J37" s="68"/>
      <c r="K37" s="129" t="s">
        <v>33</v>
      </c>
      <c r="L37" s="130"/>
      <c r="M37" s="130"/>
      <c r="N37" s="73">
        <f>I37*0.2</f>
        <v>0</v>
      </c>
    </row>
    <row r="38" spans="2:14" ht="19.5" thickBot="1" x14ac:dyDescent="0.35">
      <c r="B38" s="120" t="s">
        <v>39</v>
      </c>
      <c r="C38" s="121"/>
      <c r="D38" s="73">
        <f>D36*44</f>
        <v>0</v>
      </c>
      <c r="E38" s="67"/>
      <c r="F38" s="133"/>
      <c r="G38" s="134"/>
      <c r="H38" s="134"/>
      <c r="I38" s="137"/>
      <c r="J38" s="68"/>
      <c r="K38" s="131" t="s">
        <v>72</v>
      </c>
      <c r="L38" s="132"/>
      <c r="M38" s="132"/>
      <c r="N38" s="112">
        <f>SUM(N35:N37)</f>
        <v>0</v>
      </c>
    </row>
    <row r="39" spans="2:14" ht="19.5" thickBot="1" x14ac:dyDescent="0.35">
      <c r="B39" s="123" t="s">
        <v>19</v>
      </c>
      <c r="C39" s="124"/>
      <c r="D39" s="74">
        <f>D37-D38</f>
        <v>0</v>
      </c>
      <c r="E39" s="67"/>
      <c r="F39" s="122"/>
      <c r="G39" s="122"/>
      <c r="H39" s="67"/>
      <c r="I39" s="68"/>
      <c r="J39" s="68"/>
      <c r="K39" s="68"/>
      <c r="L39" s="68"/>
      <c r="M39" s="68"/>
      <c r="N39" s="70"/>
    </row>
  </sheetData>
  <dataConsolidate/>
  <mergeCells count="26">
    <mergeCell ref="P5:Q7"/>
    <mergeCell ref="B24:N24"/>
    <mergeCell ref="K34:N34"/>
    <mergeCell ref="B35:C35"/>
    <mergeCell ref="B36:C36"/>
    <mergeCell ref="B34:D34"/>
    <mergeCell ref="F34:I34"/>
    <mergeCell ref="B5:C8"/>
    <mergeCell ref="F5:K6"/>
    <mergeCell ref="F7:J7"/>
    <mergeCell ref="D5:E7"/>
    <mergeCell ref="L5:N7"/>
    <mergeCell ref="B3:N4"/>
    <mergeCell ref="B2:N2"/>
    <mergeCell ref="B37:C37"/>
    <mergeCell ref="B38:C38"/>
    <mergeCell ref="F39:G39"/>
    <mergeCell ref="B39:C39"/>
    <mergeCell ref="K35:M35"/>
    <mergeCell ref="K36:M36"/>
    <mergeCell ref="K37:M37"/>
    <mergeCell ref="K38:M38"/>
    <mergeCell ref="F35:H36"/>
    <mergeCell ref="F37:H38"/>
    <mergeCell ref="I35:I36"/>
    <mergeCell ref="I37:I38"/>
  </mergeCells>
  <printOptions horizontalCentered="1" verticalCentered="1"/>
  <pageMargins left="0.25" right="0.25" top="0.75" bottom="0.75" header="0.3" footer="0.3"/>
  <pageSetup paperSize="9" scale="41" fitToWidth="0" fitToHeight="0" orientation="portrait" r:id="rId1"/>
  <headerFooter>
    <oddFooter>&amp;C&amp;1#&amp;"Calibri"&amp;10&amp;K008000Label_C1_Internal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5F6ABC5628E42A044F5F7BD95D8E0" ma:contentTypeVersion="19" ma:contentTypeDescription="Crée un document." ma:contentTypeScope="" ma:versionID="8e5dad71b6d379a2edcd1042164b3b09">
  <xsd:schema xmlns:xsd="http://www.w3.org/2001/XMLSchema" xmlns:xs="http://www.w3.org/2001/XMLSchema" xmlns:p="http://schemas.microsoft.com/office/2006/metadata/properties" xmlns:ns2="ee5afb9f-45a5-4057-ba14-1ee10bb9444f" xmlns:ns3="32918a70-f378-4788-b5bf-ddac2408a8ad" targetNamespace="http://schemas.microsoft.com/office/2006/metadata/properties" ma:root="true" ma:fieldsID="47537a88c7451b68e4616822d1f49269" ns2:_="" ns3:_="">
    <xsd:import namespace="ee5afb9f-45a5-4057-ba14-1ee10bb9444f"/>
    <xsd:import namespace="32918a70-f378-4788-b5bf-ddac2408a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afb9f-45a5-4057-ba14-1ee10bb944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15bbb6cd-836d-4b31-b5a5-75621a0ce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18a70-f378-4788-b5bf-ddac2408a8a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c99358-1b94-4fd2-a92b-6af5e32ca47f}" ma:internalName="TaxCatchAll" ma:showField="CatchAllData" ma:web="32918a70-f378-4788-b5bf-ddac2408a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p m q k V s L S k i + l A A A A 9 g A A A B I A H A B D b 2 5 m a W c v U G F j a 2 F n Z S 5 4 b W w g o h g A K K A U A A A A A A A A A A A A A A A A A A A A A A A A A A A A h Y 8 9 C s I w A I W v U r I 3 f 1 W Q k q a D 4 G R B F M Q 1 p L E N t q k k q e n d H D y S V 7 C i V T f H 9 7 1 v e O 9 + v b F 8 a J v o o q z T n c k A g R h E y s i u 1 K b K Q O + P 8 Q L k n G 2 E P I l K R a N s X D q 4 M g O 1 9 + c U o R A C D A n s b I U o x g Q d i v V O 1 q o V 4 C P r / 3 K s j f P C S A U 4 2 7 / G c A o J m U M 6 S y B m a I K s 0 O Y r 0 H H v s / 2 B b N k 3 v r e K H 2 2 8 2 j I 0 R Y b e H / g D U E s D B B Q A A g A I A K Z q p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a q R W K I p H u A 4 A A A A R A A A A E w A c A E Z v c m 1 1 b G F z L 1 N l Y 3 R p b 2 4 x L m 0 g o h g A K K A U A A A A A A A A A A A A A A A A A A A A A A A A A A A A K 0 5 N L s n M z 1 M I h t C G 1 g B Q S w E C L Q A U A A I A C A C m a q R W w t K S L 6 U A A A D 2 A A A A E g A A A A A A A A A A A A A A A A A A A A A A Q 2 9 u Z m l n L 1 B h Y 2 t h Z 2 U u e G 1 s U E s B A i 0 A F A A C A A g A p m q k V g / K 6 a u k A A A A 6 Q A A A B M A A A A A A A A A A A A A A A A A 8 Q A A A F t D b 2 5 0 Z W 5 0 X 1 R 5 c G V z X S 5 4 b W x Q S w E C L Q A U A A I A C A C m a q R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s M A 2 f F 2 L k e b w z 9 f b A F j f g A A A A A C A A A A A A A Q Z g A A A A E A A C A A A A B i R L 7 + G C B S h m V u d 6 K j r T k T H H K 6 h 2 T t / i R X Z H P l u U j V D g A A A A A O g A A A A A I A A C A A A A C E G a 9 R 7 G y i q 6 1 4 k s a b 8 T U 8 Y i p y 7 v l s k O Z 2 Y J A v 6 b 5 N q V A A A A A d b y r v F N 0 9 Y q w z T W z Y E 6 s K j E R 7 L a J 2 W e l O U U N g z e M x K b 2 y S u V L V 9 h 5 x M p 4 h q S t q i L / U g n J T 2 Z K u / w p V J g U p i 4 c 0 b V g p s b h q k Q P P 0 b / C l + 0 1 U A A A A D 1 I A d C a O W z B 4 r Y a 7 E v 5 y L s r r 3 m k 4 u O j g c + O d 2 S q 3 A j w O u / 8 l I 5 U p m Y o R 4 S A F 9 v G s / D B 3 W e V W G W 3 / 5 P p W 2 J A r H U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5afb9f-45a5-4057-ba14-1ee10bb9444f">
      <Terms xmlns="http://schemas.microsoft.com/office/infopath/2007/PartnerControls"/>
    </lcf76f155ced4ddcb4097134ff3c332f>
    <TaxCatchAll xmlns="32918a70-f378-4788-b5bf-ddac2408a8a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3CEC70-617E-4E69-AD42-A3D49E0C8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5afb9f-45a5-4057-ba14-1ee10bb9444f"/>
    <ds:schemaRef ds:uri="32918a70-f378-4788-b5bf-ddac2408a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42CA1A-E77E-44A7-AF83-62E7062D210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5D83FAF-345A-477B-83F6-BF71A7AB41D0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32918a70-f378-4788-b5bf-ddac2408a8ad"/>
    <ds:schemaRef ds:uri="http://schemas.microsoft.com/office/infopath/2007/PartnerControls"/>
    <ds:schemaRef ds:uri="http://schemas.openxmlformats.org/package/2006/metadata/core-properties"/>
    <ds:schemaRef ds:uri="ee5afb9f-45a5-4057-ba14-1ee10bb9444f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8D9F7B6-AC42-4581-BF02-4F1BD57E54A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187d34c-ec19-4e30-b23a-75af62941f67}" enabled="1" method="Standard" siteId="{f1a067bb-a10a-4f3a-acca-46fdfd6431b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CDE INTERSPORT</vt:lpstr>
      <vt:lpstr>'BON DE CDE INTERSPORT'!Zone_d_impression</vt:lpstr>
    </vt:vector>
  </TitlesOfParts>
  <Manager/>
  <Company>GROUPE ANDROS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MINARD</dc:creator>
  <cp:keywords/>
  <dc:description/>
  <cp:lastModifiedBy>Thomas MINARD</cp:lastModifiedBy>
  <cp:revision/>
  <cp:lastPrinted>2026-04-16T14:04:37Z</cp:lastPrinted>
  <dcterms:created xsi:type="dcterms:W3CDTF">2022-05-20T07:26:43Z</dcterms:created>
  <dcterms:modified xsi:type="dcterms:W3CDTF">2026-06-26T16:18:20Z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0x0101008445F6ABC5628E42A044F5F7BD95D8E0</vt:lpwstr>
  </property>
  <property fmtid="{D5CDD505-2E9C-101B-9397-08002B2CF9AE}" pid="3" name="MSIP_Label_5187d34c-ec19-4e30-b23a-75af62941f67_ActionId">
    <vt:lpwstr>e9f8b23f-c938-451b-9b79-d8b1fc1ba140</vt:lpwstr>
  </property>
  <property fmtid="{D5CDD505-2E9C-101B-9397-08002B2CF9AE}" pid="4" name="MSIP_Label_5187d34c-ec19-4e30-b23a-75af62941f67_ContentBits">
    <vt:lpwstr>2</vt:lpwstr>
  </property>
  <property fmtid="{D5CDD505-2E9C-101B-9397-08002B2CF9AE}" pid="5" name="MSIP_Label_5187d34c-ec19-4e30-b23a-75af62941f67_Enabled">
    <vt:lpwstr>true</vt:lpwstr>
  </property>
  <property fmtid="{D5CDD505-2E9C-101B-9397-08002B2CF9AE}" pid="6" name="MSIP_Label_5187d34c-ec19-4e30-b23a-75af62941f67_Method">
    <vt:lpwstr>Standard</vt:lpwstr>
  </property>
  <property fmtid="{D5CDD505-2E9C-101B-9397-08002B2CF9AE}" pid="7" name="MSIP_Label_5187d34c-ec19-4e30-b23a-75af62941f67_Name">
    <vt:lpwstr>Interne</vt:lpwstr>
  </property>
  <property fmtid="{D5CDD505-2E9C-101B-9397-08002B2CF9AE}" pid="8" name="MSIP_Label_5187d34c-ec19-4e30-b23a-75af62941f67_SetDate">
    <vt:lpwstr>2022-11-03T13:06:59Z</vt:lpwstr>
  </property>
  <property fmtid="{D5CDD505-2E9C-101B-9397-08002B2CF9AE}" pid="9" name="MSIP_Label_5187d34c-ec19-4e30-b23a-75af62941f67_SiteId">
    <vt:lpwstr>f1a067bb-a10a-4f3a-acca-46fdfd6431b1</vt:lpwstr>
  </property>
  <property fmtid="{D5CDD505-2E9C-101B-9397-08002B2CF9AE}" pid="10" name="MediaServiceImageTags">
    <vt:lpwstr/>
  </property>
  <property fmtid="{D5CDD505-2E9C-101B-9397-08002B2CF9AE}" pid="11" name="NXPowerLiteLastOptimized">
    <vt:lpwstr>5447358</vt:lpwstr>
  </property>
  <property fmtid="{D5CDD505-2E9C-101B-9397-08002B2CF9AE}" pid="12" name="NXPowerLiteSettings">
    <vt:lpwstr>E7000400038000</vt:lpwstr>
  </property>
  <property fmtid="{D5CDD505-2E9C-101B-9397-08002B2CF9AE}" pid="13" name="NXPowerLiteVersion">
    <vt:lpwstr>S11.0.1</vt:lpwstr>
  </property>
</Properties>
</file>